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2" i="1"/>
  <c r="E13"/>
  <c r="E14"/>
  <c r="E15"/>
  <c r="E16"/>
  <c r="E11"/>
  <c r="F31"/>
  <c r="F32"/>
  <c r="F33"/>
  <c r="F34"/>
  <c r="F35"/>
  <c r="F30"/>
  <c r="F25"/>
  <c r="F26"/>
  <c r="F27"/>
  <c r="F28"/>
  <c r="F29"/>
  <c r="F24"/>
  <c r="F19"/>
  <c r="F20"/>
  <c r="F21"/>
  <c r="F22"/>
  <c r="F23"/>
  <c r="F18"/>
  <c r="C11"/>
  <c r="B11"/>
  <c r="B2"/>
  <c r="E2" s="1"/>
  <c r="E3" s="1"/>
  <c r="D11" s="1"/>
  <c r="C12" s="1"/>
  <c r="B12" l="1"/>
  <c r="D12" l="1"/>
  <c r="C13" s="1"/>
  <c r="B13" l="1"/>
  <c r="D13" l="1"/>
  <c r="C14" s="1"/>
  <c r="B14"/>
  <c r="D14" l="1"/>
  <c r="C15" s="1"/>
  <c r="B15"/>
  <c r="D15" l="1"/>
  <c r="C16" s="1"/>
  <c r="B16"/>
  <c r="D16" l="1"/>
  <c r="C17" s="1"/>
  <c r="B17" l="1"/>
  <c r="D17" s="1"/>
  <c r="C18" s="1"/>
  <c r="B18" l="1"/>
  <c r="D18" s="1"/>
  <c r="C19" s="1"/>
  <c r="B19" l="1"/>
  <c r="D19" s="1"/>
  <c r="C20" s="1"/>
  <c r="B20" l="1"/>
  <c r="D20"/>
  <c r="C21" s="1"/>
  <c r="B21" l="1"/>
  <c r="D21"/>
  <c r="C22" s="1"/>
  <c r="B22" l="1"/>
  <c r="D22"/>
  <c r="C23" s="1"/>
  <c r="B23" l="1"/>
  <c r="D23"/>
  <c r="C24" s="1"/>
  <c r="B24" l="1"/>
  <c r="D24"/>
  <c r="C25" s="1"/>
  <c r="B25" l="1"/>
  <c r="D25"/>
  <c r="C26" s="1"/>
  <c r="B26" l="1"/>
  <c r="D26"/>
  <c r="C27" s="1"/>
  <c r="B27" l="1"/>
  <c r="D27"/>
  <c r="C28" s="1"/>
  <c r="B28" l="1"/>
  <c r="D28"/>
  <c r="C29" s="1"/>
  <c r="B29" l="1"/>
  <c r="D29"/>
  <c r="C30" s="1"/>
  <c r="B30" l="1"/>
  <c r="D30"/>
  <c r="C31" s="1"/>
  <c r="B31" l="1"/>
  <c r="D31"/>
  <c r="C32" s="1"/>
  <c r="B32" l="1"/>
  <c r="D32"/>
  <c r="C33" s="1"/>
  <c r="B33" l="1"/>
  <c r="D33"/>
  <c r="C34" s="1"/>
  <c r="B34" l="1"/>
  <c r="D34"/>
  <c r="C35" s="1"/>
  <c r="B35" l="1"/>
  <c r="D35" s="1"/>
</calcChain>
</file>

<file path=xl/sharedStrings.xml><?xml version="1.0" encoding="utf-8"?>
<sst xmlns="http://schemas.openxmlformats.org/spreadsheetml/2006/main" count="16" uniqueCount="16">
  <si>
    <t>D [m]</t>
  </si>
  <si>
    <t>L [m]</t>
  </si>
  <si>
    <t>λ</t>
  </si>
  <si>
    <t>t [h]</t>
  </si>
  <si>
    <t>Прорачун нивоа воде у резервоарима, током 24 часа</t>
  </si>
  <si>
    <r>
      <t>Π</t>
    </r>
    <r>
      <rPr>
        <vertAlign val="subscript"/>
        <sz val="11"/>
        <color theme="1"/>
        <rFont val="Calibri"/>
        <family val="2"/>
      </rPr>
      <t>a</t>
    </r>
    <r>
      <rPr>
        <sz val="11"/>
        <color theme="1"/>
        <rFont val="Calibri"/>
        <family val="2"/>
      </rPr>
      <t xml:space="preserve"> [m]</t>
    </r>
  </si>
  <si>
    <r>
      <t>Π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[m]</t>
    </r>
  </si>
  <si>
    <r>
      <t>Q</t>
    </r>
    <r>
      <rPr>
        <vertAlign val="subscript"/>
        <sz val="11"/>
        <color theme="1"/>
        <rFont val="Calibri"/>
        <family val="2"/>
        <scheme val="minor"/>
      </rPr>
      <t>ab</t>
    </r>
    <r>
      <rPr>
        <sz val="11"/>
        <color theme="1"/>
        <rFont val="Calibri"/>
        <family val="2"/>
        <scheme val="minor"/>
      </rPr>
      <t xml:space="preserve"> [m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/s]</t>
    </r>
  </si>
  <si>
    <r>
      <t>Q</t>
    </r>
    <r>
      <rPr>
        <vertAlign val="subscript"/>
        <sz val="11"/>
        <color theme="1"/>
        <rFont val="Calibri"/>
        <family val="2"/>
        <scheme val="minor"/>
      </rPr>
      <t>dot</t>
    </r>
    <r>
      <rPr>
        <sz val="11"/>
        <color theme="1"/>
        <rFont val="Calibri"/>
        <family val="2"/>
        <scheme val="minor"/>
      </rPr>
      <t xml:space="preserve"> [m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/s]</t>
    </r>
  </si>
  <si>
    <r>
      <t>Q</t>
    </r>
    <r>
      <rPr>
        <vertAlign val="subscript"/>
        <sz val="11"/>
        <color theme="1"/>
        <rFont val="Calibri"/>
        <family val="2"/>
        <scheme val="minor"/>
      </rPr>
      <t>ist</t>
    </r>
    <r>
      <rPr>
        <sz val="11"/>
        <color theme="1"/>
        <rFont val="Calibri"/>
        <family val="2"/>
        <scheme val="minor"/>
      </rPr>
      <t xml:space="preserve"> [m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/s]</t>
    </r>
  </si>
  <si>
    <r>
      <t>ξ</t>
    </r>
    <r>
      <rPr>
        <vertAlign val="subscript"/>
        <sz val="11"/>
        <color theme="1"/>
        <rFont val="Calibri"/>
        <family val="2"/>
      </rPr>
      <t>z</t>
    </r>
  </si>
  <si>
    <r>
      <t>ξ</t>
    </r>
    <r>
      <rPr>
        <vertAlign val="subscript"/>
        <sz val="11"/>
        <color theme="1"/>
        <rFont val="Calibri"/>
        <family val="2"/>
        <scheme val="minor"/>
      </rPr>
      <t>ul</t>
    </r>
    <r>
      <rPr>
        <sz val="11"/>
        <color theme="1"/>
        <rFont val="Calibri"/>
        <family val="2"/>
        <scheme val="minor"/>
      </rPr>
      <t>+ξ</t>
    </r>
    <r>
      <rPr>
        <vertAlign val="subscript"/>
        <sz val="11"/>
        <color theme="1"/>
        <rFont val="Calibri"/>
        <family val="2"/>
        <scheme val="minor"/>
      </rPr>
      <t>izl</t>
    </r>
  </si>
  <si>
    <r>
      <t>λ</t>
    </r>
    <r>
      <rPr>
        <vertAlign val="subscript"/>
        <sz val="11"/>
        <color theme="1"/>
        <rFont val="Calibri"/>
        <family val="2"/>
      </rPr>
      <t>ef</t>
    </r>
  </si>
  <si>
    <r>
      <t>r</t>
    </r>
    <r>
      <rPr>
        <vertAlign val="subscript"/>
        <sz val="11"/>
        <color theme="1"/>
        <rFont val="Calibri"/>
        <family val="2"/>
        <scheme val="minor"/>
      </rPr>
      <t>ab</t>
    </r>
  </si>
  <si>
    <r>
      <t>Aa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</si>
  <si>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Ab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</si>
</sst>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0" fillId="0" borderId="3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sr-Cyrl-CS" sz="1200"/>
              <a:t>Промена</a:t>
            </a:r>
            <a:r>
              <a:rPr lang="sr-Cyrl-CS" sz="1200" baseline="0"/>
              <a:t> нивоа воде у резервоарима током 24 часа</a:t>
            </a:r>
            <a:endParaRPr lang="en-US" sz="1200"/>
          </a:p>
        </c:rich>
      </c:tx>
      <c:layout/>
    </c:title>
    <c:plotArea>
      <c:layout>
        <c:manualLayout>
          <c:layoutTarget val="inner"/>
          <c:xMode val="edge"/>
          <c:yMode val="edge"/>
          <c:x val="0.15912729658792651"/>
          <c:y val="0.10533573928258966"/>
          <c:w val="0.79767125984251974"/>
          <c:h val="0.68778506853309995"/>
        </c:manualLayout>
      </c:layout>
      <c:scatterChart>
        <c:scatterStyle val="smoothMarker"/>
        <c:ser>
          <c:idx val="0"/>
          <c:order val="0"/>
          <c:tx>
            <c:v>Πа</c:v>
          </c:tx>
          <c:spPr>
            <a:ln w="15875"/>
          </c:spPr>
          <c:marker>
            <c:symbol val="diamond"/>
            <c:size val="4"/>
          </c:marker>
          <c:xVal>
            <c:numRef>
              <c:f>Sheet1!$A$11:$A$35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Sheet1!$B$11:$B$35</c:f>
              <c:numCache>
                <c:formatCode>0.00</c:formatCode>
                <c:ptCount val="25"/>
                <c:pt idx="0">
                  <c:v>36.4</c:v>
                </c:pt>
                <c:pt idx="1">
                  <c:v>37.839999999999996</c:v>
                </c:pt>
                <c:pt idx="2">
                  <c:v>37.859171599979881</c:v>
                </c:pt>
                <c:pt idx="3">
                  <c:v>38.274626814964314</c:v>
                </c:pt>
                <c:pt idx="4">
                  <c:v>38.758612772526895</c:v>
                </c:pt>
                <c:pt idx="5">
                  <c:v>39.238224938262043</c:v>
                </c:pt>
                <c:pt idx="6">
                  <c:v>39.718261799431232</c:v>
                </c:pt>
                <c:pt idx="7">
                  <c:v>38.470258287932744</c:v>
                </c:pt>
                <c:pt idx="8">
                  <c:v>37.96737242665332</c:v>
                </c:pt>
                <c:pt idx="9">
                  <c:v>37.400042606112116</c:v>
                </c:pt>
                <c:pt idx="10">
                  <c:v>36.824831841828718</c:v>
                </c:pt>
                <c:pt idx="11">
                  <c:v>36.248901007894688</c:v>
                </c:pt>
                <c:pt idx="12">
                  <c:v>35.672907047934686</c:v>
                </c:pt>
                <c:pt idx="13">
                  <c:v>36.824907575226845</c:v>
                </c:pt>
                <c:pt idx="14">
                  <c:v>36.354294033985909</c:v>
                </c:pt>
                <c:pt idx="15">
                  <c:v>37.476177675925079</c:v>
                </c:pt>
                <c:pt idx="16">
                  <c:v>36.764764119926177</c:v>
                </c:pt>
                <c:pt idx="17">
                  <c:v>36.105030157895314</c:v>
                </c:pt>
                <c:pt idx="18">
                  <c:v>35.859759442357223</c:v>
                </c:pt>
                <c:pt idx="19">
                  <c:v>35.436064744644298</c:v>
                </c:pt>
                <c:pt idx="20">
                  <c:v>35.931583299310248</c:v>
                </c:pt>
                <c:pt idx="21">
                  <c:v>34.849867888790314</c:v>
                </c:pt>
                <c:pt idx="22">
                  <c:v>35.7630528474728</c:v>
                </c:pt>
                <c:pt idx="23">
                  <c:v>36.378833510023426</c:v>
                </c:pt>
                <c:pt idx="24">
                  <c:v>36.836557410683675</c:v>
                </c:pt>
              </c:numCache>
            </c:numRef>
          </c:yVal>
          <c:smooth val="1"/>
        </c:ser>
        <c:ser>
          <c:idx val="1"/>
          <c:order val="1"/>
          <c:tx>
            <c:v>Πb</c:v>
          </c:tx>
          <c:spPr>
            <a:ln w="15875"/>
          </c:spPr>
          <c:marker>
            <c:symbol val="circle"/>
            <c:size val="2"/>
          </c:marker>
          <c:xVal>
            <c:numRef>
              <c:f>Sheet1!$A$11:$A$35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Sheet1!$C$11:$C$35</c:f>
              <c:numCache>
                <c:formatCode>0.00</c:formatCode>
                <c:ptCount val="25"/>
                <c:pt idx="0">
                  <c:v>36.4</c:v>
                </c:pt>
                <c:pt idx="1">
                  <c:v>36.4</c:v>
                </c:pt>
                <c:pt idx="2">
                  <c:v>37.110414200010055</c:v>
                </c:pt>
                <c:pt idx="3">
                  <c:v>37.622686592517837</c:v>
                </c:pt>
                <c:pt idx="4">
                  <c:v>38.100693613736546</c:v>
                </c:pt>
                <c:pt idx="5">
                  <c:v>38.580887530868971</c:v>
                </c:pt>
                <c:pt idx="6">
                  <c:v>39.060869100284378</c:v>
                </c:pt>
                <c:pt idx="7">
                  <c:v>39.540870856033621</c:v>
                </c:pt>
                <c:pt idx="8">
                  <c:v>38.928313786673328</c:v>
                </c:pt>
                <c:pt idx="9">
                  <c:v>38.347978696943933</c:v>
                </c:pt>
                <c:pt idx="10">
                  <c:v>37.771584079085635</c:v>
                </c:pt>
                <c:pt idx="11">
                  <c:v>37.195549496052649</c:v>
                </c:pt>
                <c:pt idx="12">
                  <c:v>36.619546476032646</c:v>
                </c:pt>
                <c:pt idx="13">
                  <c:v>36.043546212386566</c:v>
                </c:pt>
                <c:pt idx="14">
                  <c:v>36.566852983007031</c:v>
                </c:pt>
                <c:pt idx="15">
                  <c:v>36.293911162037446</c:v>
                </c:pt>
                <c:pt idx="16">
                  <c:v>36.937617940036894</c:v>
                </c:pt>
                <c:pt idx="17">
                  <c:v>36.691484921052329</c:v>
                </c:pt>
                <c:pt idx="18">
                  <c:v>36.238120278821377</c:v>
                </c:pt>
                <c:pt idx="19">
                  <c:v>35.873967627677835</c:v>
                </c:pt>
                <c:pt idx="20">
                  <c:v>35.482208350344862</c:v>
                </c:pt>
                <c:pt idx="21">
                  <c:v>35.879066055604831</c:v>
                </c:pt>
                <c:pt idx="22">
                  <c:v>35.278473576263586</c:v>
                </c:pt>
                <c:pt idx="23">
                  <c:v>35.690583244988275</c:v>
                </c:pt>
                <c:pt idx="24">
                  <c:v>36.181721294658153</c:v>
                </c:pt>
              </c:numCache>
            </c:numRef>
          </c:yVal>
          <c:smooth val="1"/>
        </c:ser>
        <c:dLbls/>
        <c:axId val="41441536"/>
        <c:axId val="41440000"/>
      </c:scatterChart>
      <c:valAx>
        <c:axId val="4144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[h]</a:t>
                </a:r>
              </a:p>
            </c:rich>
          </c:tx>
          <c:layout>
            <c:manualLayout>
              <c:xMode val="edge"/>
              <c:yMode val="edge"/>
              <c:x val="0.46826837270341209"/>
              <c:y val="0.92497666958296876"/>
            </c:manualLayout>
          </c:layout>
        </c:title>
        <c:numFmt formatCode="General" sourceLinked="1"/>
        <c:majorTickMark val="none"/>
        <c:tickLblPos val="nextTo"/>
        <c:crossAx val="41440000"/>
        <c:crosses val="autoZero"/>
        <c:crossBetween val="midCat"/>
      </c:valAx>
      <c:valAx>
        <c:axId val="414400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l-GR" b="0"/>
                  <a:t>Π</a:t>
                </a:r>
                <a:r>
                  <a:rPr lang="en-US" b="0"/>
                  <a:t>a [m</a:t>
                </a:r>
                <a:r>
                  <a:rPr lang="en-US"/>
                  <a:t>]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3784412365121026"/>
            </c:manualLayout>
          </c:layout>
        </c:title>
        <c:numFmt formatCode="0.00" sourceLinked="1"/>
        <c:majorTickMark val="none"/>
        <c:tickLblPos val="nextTo"/>
        <c:crossAx val="414415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19860017497813"/>
          <c:y val="0.18862058909303003"/>
          <c:w val="0.1097487814023247"/>
          <c:h val="0.16743438320209975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104775</xdr:rowOff>
    </xdr:from>
    <xdr:to>
      <xdr:col>7</xdr:col>
      <xdr:colOff>304800</xdr:colOff>
      <xdr:row>49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31" workbookViewId="0">
      <selection activeCell="H35" sqref="H35"/>
    </sheetView>
  </sheetViews>
  <sheetFormatPr defaultRowHeight="15"/>
  <cols>
    <col min="1" max="6" width="9.7109375" customWidth="1"/>
  </cols>
  <sheetData>
    <row r="1" spans="1:8" ht="15" customHeight="1">
      <c r="F1" s="6"/>
    </row>
    <row r="2" spans="1:8" ht="15" customHeight="1">
      <c r="A2" s="9" t="s">
        <v>0</v>
      </c>
      <c r="B2" s="9">
        <f>300/1000</f>
        <v>0.3</v>
      </c>
      <c r="C2" s="6"/>
      <c r="D2" s="8" t="s">
        <v>12</v>
      </c>
      <c r="E2" s="9">
        <f>B4+(B2/B3)*(B5+B6)</f>
        <v>8.6999999999999994E-2</v>
      </c>
      <c r="F2" s="6"/>
    </row>
    <row r="3" spans="1:8" ht="18">
      <c r="A3" s="9" t="s">
        <v>1</v>
      </c>
      <c r="B3" s="9">
        <v>50</v>
      </c>
      <c r="C3" s="6"/>
      <c r="D3" s="9" t="s">
        <v>13</v>
      </c>
      <c r="E3" s="9">
        <f>(8*E2*B3)/((PI()^2)*9.81*(B2^5))</f>
        <v>147.9122752357909</v>
      </c>
      <c r="F3" s="6"/>
    </row>
    <row r="4" spans="1:8" ht="18" customHeight="1">
      <c r="A4" s="9" t="s">
        <v>2</v>
      </c>
      <c r="B4" s="9">
        <v>0.03</v>
      </c>
      <c r="C4" s="6"/>
      <c r="D4" s="9" t="s">
        <v>14</v>
      </c>
      <c r="E4" s="9">
        <v>250</v>
      </c>
      <c r="F4" s="6"/>
    </row>
    <row r="5" spans="1:8" ht="15" customHeight="1">
      <c r="A5" s="8" t="s">
        <v>10</v>
      </c>
      <c r="B5" s="9">
        <v>8</v>
      </c>
      <c r="C5" s="6"/>
      <c r="D5" s="4" t="s">
        <v>15</v>
      </c>
      <c r="E5" s="9">
        <v>500</v>
      </c>
      <c r="F5" s="6"/>
      <c r="G5" s="5"/>
      <c r="H5" s="5"/>
    </row>
    <row r="6" spans="1:8" ht="18">
      <c r="A6" s="9" t="s">
        <v>11</v>
      </c>
      <c r="B6" s="9">
        <v>1.5</v>
      </c>
      <c r="C6" s="6"/>
      <c r="D6" s="6"/>
      <c r="E6" s="6"/>
      <c r="F6" s="6"/>
      <c r="G6" s="5"/>
      <c r="H6" s="5"/>
    </row>
    <row r="7" spans="1:8">
      <c r="G7" s="1"/>
      <c r="H7" s="2"/>
    </row>
    <row r="8" spans="1:8">
      <c r="A8" s="7" t="s">
        <v>4</v>
      </c>
      <c r="B8" s="7"/>
      <c r="C8" s="7"/>
      <c r="D8" s="7"/>
      <c r="E8" s="7"/>
      <c r="F8" s="7"/>
      <c r="G8" s="1"/>
      <c r="H8" s="1"/>
    </row>
    <row r="9" spans="1:8" ht="15" customHeight="1">
      <c r="F9" s="13"/>
      <c r="G9" s="1"/>
      <c r="H9" s="1"/>
    </row>
    <row r="10" spans="1:8" ht="18.75">
      <c r="A10" s="9" t="s">
        <v>3</v>
      </c>
      <c r="B10" s="8" t="s">
        <v>5</v>
      </c>
      <c r="C10" s="9" t="s">
        <v>6</v>
      </c>
      <c r="D10" s="9" t="s">
        <v>7</v>
      </c>
      <c r="E10" s="9" t="s">
        <v>8</v>
      </c>
      <c r="F10" s="12" t="s">
        <v>9</v>
      </c>
      <c r="G10" s="3"/>
      <c r="H10" s="1"/>
    </row>
    <row r="11" spans="1:8">
      <c r="A11" s="9">
        <v>0</v>
      </c>
      <c r="B11" s="10">
        <f>2*(6.8+11.4)</f>
        <v>36.4</v>
      </c>
      <c r="C11" s="10">
        <f>2*(6.8+11.4)</f>
        <v>36.4</v>
      </c>
      <c r="D11" s="10">
        <f>SIGN(B11-C11)*SQRT(ABS(B11-C11)/$E$3)</f>
        <v>0</v>
      </c>
      <c r="E11" s="10">
        <f>120/1000</f>
        <v>0.12</v>
      </c>
      <c r="F11" s="11">
        <v>0.02</v>
      </c>
      <c r="G11" s="3"/>
      <c r="H11" s="1"/>
    </row>
    <row r="12" spans="1:8">
      <c r="A12" s="9">
        <v>1</v>
      </c>
      <c r="B12" s="10">
        <f>B11+(3600/$E$4)*(E11-D11-F11)</f>
        <v>37.839999999999996</v>
      </c>
      <c r="C12" s="10">
        <f>C11+(3600/$E$5)*D11</f>
        <v>36.4</v>
      </c>
      <c r="D12" s="10">
        <f>SIGN(B12-C12)*SQRT(ABS(B12-C12)/$E$3)</f>
        <v>9.8668638890285584E-2</v>
      </c>
      <c r="E12" s="10">
        <f t="shared" ref="E12:E16" si="0">120/1000</f>
        <v>0.12</v>
      </c>
      <c r="F12" s="11">
        <v>0.02</v>
      </c>
      <c r="G12" s="3"/>
      <c r="H12" s="1"/>
    </row>
    <row r="13" spans="1:8">
      <c r="A13" s="9">
        <v>2</v>
      </c>
      <c r="B13" s="10">
        <f>B12+(3600/$E$4)*(E12-D12-F12)</f>
        <v>37.859171599979881</v>
      </c>
      <c r="C13" s="10">
        <f>C12+(3600/$E$5)*D12</f>
        <v>37.110414200010055</v>
      </c>
      <c r="D13" s="10">
        <f>SIGN(B13-C13)*SQRT(ABS(B13-C13)/$E$3)</f>
        <v>7.1148943403858578E-2</v>
      </c>
      <c r="E13" s="10">
        <f t="shared" si="0"/>
        <v>0.12</v>
      </c>
      <c r="F13" s="11">
        <v>0.02</v>
      </c>
      <c r="G13" s="3"/>
      <c r="H13" s="1"/>
    </row>
    <row r="14" spans="1:8">
      <c r="A14" s="9">
        <v>3</v>
      </c>
      <c r="B14" s="10">
        <f>B13+(3600/$E$4)*(E13-D13-F13)</f>
        <v>38.274626814964314</v>
      </c>
      <c r="C14" s="10">
        <f>C13+(3600/$E$5)*D13</f>
        <v>37.622686592517837</v>
      </c>
      <c r="D14" s="10">
        <f>SIGN(B14-C14)*SQRT(ABS(B14-C14)/$E$3)</f>
        <v>6.6389864058154169E-2</v>
      </c>
      <c r="E14" s="10">
        <f t="shared" si="0"/>
        <v>0.12</v>
      </c>
      <c r="F14" s="11">
        <v>0.02</v>
      </c>
      <c r="G14" s="3"/>
      <c r="H14" s="1"/>
    </row>
    <row r="15" spans="1:8">
      <c r="A15" s="9">
        <v>4</v>
      </c>
      <c r="B15" s="10">
        <f>B14+(3600/$E$4)*(E14-D14-F14)</f>
        <v>38.758612772526895</v>
      </c>
      <c r="C15" s="10">
        <f>C14+(3600/$E$5)*D14</f>
        <v>38.100693613736546</v>
      </c>
      <c r="D15" s="10">
        <f>SIGN(B15-C15)*SQRT(ABS(B15-C15)/$E$3)</f>
        <v>6.6693599601725925E-2</v>
      </c>
      <c r="E15" s="10">
        <f t="shared" si="0"/>
        <v>0.12</v>
      </c>
      <c r="F15" s="11">
        <v>0.02</v>
      </c>
      <c r="G15" s="3"/>
      <c r="H15" s="1"/>
    </row>
    <row r="16" spans="1:8">
      <c r="A16" s="9">
        <v>5</v>
      </c>
      <c r="B16" s="10">
        <f>B15+(3600/$E$4)*(E15-D15-F15)</f>
        <v>39.238224938262043</v>
      </c>
      <c r="C16" s="10">
        <f>C15+(3600/$E$5)*D15</f>
        <v>38.580887530868971</v>
      </c>
      <c r="D16" s="10">
        <f>SIGN(B16-C16)*SQRT(ABS(B16-C16)/$E$3)</f>
        <v>6.666410686325086E-2</v>
      </c>
      <c r="E16" s="10">
        <f t="shared" si="0"/>
        <v>0.12</v>
      </c>
      <c r="F16" s="11">
        <v>0.02</v>
      </c>
      <c r="G16" s="3"/>
      <c r="H16" s="1"/>
    </row>
    <row r="17" spans="1:8">
      <c r="A17" s="9">
        <v>6</v>
      </c>
      <c r="B17" s="10">
        <f>B16+(3600/$E$4)*(E16-D16-F16)</f>
        <v>39.718261799431232</v>
      </c>
      <c r="C17" s="10">
        <f>C16+(3600/$E$5)*D16</f>
        <v>39.060869100284378</v>
      </c>
      <c r="D17" s="10">
        <f>SIGN(B17-C17)*SQRT(ABS(B17-C17)/$E$3)</f>
        <v>6.6666910520728248E-2</v>
      </c>
      <c r="E17" s="10">
        <v>0</v>
      </c>
      <c r="F17" s="11">
        <v>0.02</v>
      </c>
      <c r="G17" s="3"/>
      <c r="H17" s="1"/>
    </row>
    <row r="18" spans="1:8">
      <c r="A18" s="9">
        <v>7</v>
      </c>
      <c r="B18" s="10">
        <f>B17+(3600/$E$4)*(E17-D17-F17)</f>
        <v>38.470258287932744</v>
      </c>
      <c r="C18" s="10">
        <f>C17+(3600/$E$5)*D17</f>
        <v>39.540870856033621</v>
      </c>
      <c r="D18" s="10">
        <f>SIGN(B18-C18)*SQRT(ABS(B18-C18)/$E$3)</f>
        <v>-8.5077370744484557E-2</v>
      </c>
      <c r="E18" s="10">
        <v>0</v>
      </c>
      <c r="F18" s="11">
        <f>120/1000</f>
        <v>0.12</v>
      </c>
      <c r="G18" s="3"/>
      <c r="H18" s="1"/>
    </row>
    <row r="19" spans="1:8">
      <c r="A19" s="9">
        <v>8</v>
      </c>
      <c r="B19" s="10">
        <f>B18+(3600/$E$4)*(E18-D18-F18)</f>
        <v>37.96737242665332</v>
      </c>
      <c r="C19" s="10">
        <f>C18+(3600/$E$5)*D18</f>
        <v>38.928313786673328</v>
      </c>
      <c r="D19" s="10">
        <f>SIGN(B19-C19)*SQRT(ABS(B19-C19)/$E$3)</f>
        <v>-8.0602095795749618E-2</v>
      </c>
      <c r="E19" s="10">
        <v>0</v>
      </c>
      <c r="F19" s="11">
        <f t="shared" ref="F19:F23" si="1">120/1000</f>
        <v>0.12</v>
      </c>
      <c r="G19" s="3"/>
      <c r="H19" s="1"/>
    </row>
    <row r="20" spans="1:8">
      <c r="A20" s="9">
        <v>9</v>
      </c>
      <c r="B20" s="10">
        <f>B19+(3600/$E$4)*(E19-D19-F19)</f>
        <v>37.400042606112116</v>
      </c>
      <c r="C20" s="10">
        <f>C19+(3600/$E$5)*D19</f>
        <v>38.347978696943933</v>
      </c>
      <c r="D20" s="10">
        <f>SIGN(B20-C20)*SQRT(ABS(B20-C20)/$E$3)</f>
        <v>-8.0054808035874975E-2</v>
      </c>
      <c r="E20" s="10">
        <v>0</v>
      </c>
      <c r="F20" s="11">
        <f t="shared" si="1"/>
        <v>0.12</v>
      </c>
      <c r="G20" s="3"/>
      <c r="H20" s="1"/>
    </row>
    <row r="21" spans="1:8">
      <c r="A21" s="9">
        <v>10</v>
      </c>
      <c r="B21" s="10">
        <f>B20+(3600/$E$4)*(E20-D20-F20)</f>
        <v>36.824831841828718</v>
      </c>
      <c r="C21" s="10">
        <f>C20+(3600/$E$5)*D20</f>
        <v>37.771584079085635</v>
      </c>
      <c r="D21" s="10">
        <f>SIGN(B21-C21)*SQRT(ABS(B21-C21)/$E$3)</f>
        <v>-8.0004803199025851E-2</v>
      </c>
      <c r="E21" s="10">
        <v>0</v>
      </c>
      <c r="F21" s="11">
        <f t="shared" si="1"/>
        <v>0.12</v>
      </c>
      <c r="G21" s="3"/>
      <c r="H21" s="1"/>
    </row>
    <row r="22" spans="1:8">
      <c r="A22" s="9">
        <v>11</v>
      </c>
      <c r="B22" s="10">
        <f>B21+(3600/$E$4)*(E21-D21-F21)</f>
        <v>36.248901007894688</v>
      </c>
      <c r="C22" s="10">
        <f>C21+(3600/$E$5)*D21</f>
        <v>37.195549496052649</v>
      </c>
      <c r="D22" s="10">
        <f>SIGN(B22-C22)*SQRT(ABS(B22-C22)/$E$3)</f>
        <v>-8.0000419447222221E-2</v>
      </c>
      <c r="E22" s="10">
        <v>0</v>
      </c>
      <c r="F22" s="11">
        <f t="shared" si="1"/>
        <v>0.12</v>
      </c>
      <c r="G22" s="3"/>
      <c r="H22" s="1"/>
    </row>
    <row r="23" spans="1:8">
      <c r="A23" s="9">
        <v>12</v>
      </c>
      <c r="B23" s="10">
        <f>B22+(3600/$E$4)*(E22-D22-F22)</f>
        <v>35.672907047934686</v>
      </c>
      <c r="C23" s="10">
        <f>C22+(3600/$E$5)*D22</f>
        <v>36.619546476032646</v>
      </c>
      <c r="D23" s="10">
        <f>SIGN(B23-C23)*SQRT(ABS(B23-C23)/$E$3)</f>
        <v>-8.0000036617511067E-2</v>
      </c>
      <c r="E23" s="10">
        <v>0.12</v>
      </c>
      <c r="F23" s="11">
        <f t="shared" si="1"/>
        <v>0.12</v>
      </c>
      <c r="G23" s="3"/>
      <c r="H23" s="1"/>
    </row>
    <row r="24" spans="1:8">
      <c r="A24" s="9">
        <v>13</v>
      </c>
      <c r="B24" s="10">
        <f>B23+(3600/$E$4)*(E23-D23-F23)</f>
        <v>36.824907575226845</v>
      </c>
      <c r="C24" s="10">
        <f>C23+(3600/$E$5)*D23</f>
        <v>36.043546212386566</v>
      </c>
      <c r="D24" s="10">
        <f>SIGN(B24-C24)*SQRT(ABS(B24-C24)/$E$3)</f>
        <v>7.2681495919509329E-2</v>
      </c>
      <c r="E24" s="10">
        <v>0.12</v>
      </c>
      <c r="F24" s="11">
        <f>80/1000</f>
        <v>0.08</v>
      </c>
      <c r="G24" s="3"/>
      <c r="H24" s="1"/>
    </row>
    <row r="25" spans="1:8">
      <c r="A25" s="9">
        <v>14</v>
      </c>
      <c r="B25" s="10">
        <f>B24+(3600/$E$4)*(E24-D24-F24)</f>
        <v>36.354294033985909</v>
      </c>
      <c r="C25" s="10">
        <f>C24+(3600/$E$5)*D24</f>
        <v>36.566852983007031</v>
      </c>
      <c r="D25" s="10">
        <f>SIGN(B25-C25)*SQRT(ABS(B25-C25)/$E$3)</f>
        <v>-3.7908586245775901E-2</v>
      </c>
      <c r="E25" s="10">
        <v>0.12</v>
      </c>
      <c r="F25" s="11">
        <f t="shared" ref="F25:F29" si="2">80/1000</f>
        <v>0.08</v>
      </c>
      <c r="G25" s="3"/>
      <c r="H25" s="1"/>
    </row>
    <row r="26" spans="1:8">
      <c r="A26" s="9">
        <v>15</v>
      </c>
      <c r="B26" s="10">
        <f>B25+(3600/$E$4)*(E25-D25-F25)</f>
        <v>37.476177675925079</v>
      </c>
      <c r="C26" s="10">
        <f>C25+(3600/$E$5)*D25</f>
        <v>36.293911162037446</v>
      </c>
      <c r="D26" s="10">
        <f>SIGN(B26-C26)*SQRT(ABS(B26-C26)/$E$3)</f>
        <v>8.9403719166590401E-2</v>
      </c>
      <c r="E26" s="10">
        <v>0.12</v>
      </c>
      <c r="F26" s="11">
        <f t="shared" si="2"/>
        <v>0.08</v>
      </c>
      <c r="G26" s="3"/>
      <c r="H26" s="1"/>
    </row>
    <row r="27" spans="1:8">
      <c r="A27" s="9">
        <v>16</v>
      </c>
      <c r="B27" s="10">
        <f>B26+(3600/$E$4)*(E26-D26-F26)</f>
        <v>36.764764119926177</v>
      </c>
      <c r="C27" s="10">
        <f>C26+(3600/$E$5)*D26</f>
        <v>36.937617940036894</v>
      </c>
      <c r="D27" s="10">
        <f>SIGN(B27-C27)*SQRT(ABS(B27-C27)/$E$3)</f>
        <v>-3.4185141525634385E-2</v>
      </c>
      <c r="E27" s="10">
        <v>0</v>
      </c>
      <c r="F27" s="11">
        <f t="shared" si="2"/>
        <v>0.08</v>
      </c>
      <c r="G27" s="3"/>
      <c r="H27" s="1"/>
    </row>
    <row r="28" spans="1:8">
      <c r="A28" s="9">
        <v>17</v>
      </c>
      <c r="B28" s="10">
        <f>B27+(3600/$E$4)*(E27-D27-F27)</f>
        <v>36.105030157895314</v>
      </c>
      <c r="C28" s="10">
        <f>C27+(3600/$E$5)*D27</f>
        <v>36.691484921052329</v>
      </c>
      <c r="D28" s="10">
        <f>SIGN(B28-C28)*SQRT(ABS(B28-C28)/$E$3)</f>
        <v>-6.296731142096583E-2</v>
      </c>
      <c r="E28" s="10">
        <v>0</v>
      </c>
      <c r="F28" s="11">
        <f t="shared" si="2"/>
        <v>0.08</v>
      </c>
      <c r="G28" s="3"/>
      <c r="H28" s="1"/>
    </row>
    <row r="29" spans="1:8">
      <c r="A29" s="9">
        <v>18</v>
      </c>
      <c r="B29" s="10">
        <f>B28+(3600/$E$4)*(E28-D28-F28)</f>
        <v>35.859759442357223</v>
      </c>
      <c r="C29" s="10">
        <f>C28+(3600/$E$5)*D28</f>
        <v>36.238120278821377</v>
      </c>
      <c r="D29" s="10">
        <f>SIGN(B29-C29)*SQRT(ABS(B29-C29)/$E$3)</f>
        <v>-5.057675710326931E-2</v>
      </c>
      <c r="E29" s="10">
        <v>0</v>
      </c>
      <c r="F29" s="11">
        <f t="shared" si="2"/>
        <v>0.08</v>
      </c>
      <c r="G29" s="3"/>
      <c r="H29" s="1"/>
    </row>
    <row r="30" spans="1:8">
      <c r="A30" s="9">
        <v>19</v>
      </c>
      <c r="B30" s="10">
        <f>B29+(3600/$E$4)*(E29-D29-F29)</f>
        <v>35.436064744644298</v>
      </c>
      <c r="C30" s="10">
        <f>C29+(3600/$E$5)*D29</f>
        <v>35.873967627677835</v>
      </c>
      <c r="D30" s="10">
        <f>SIGN(B30-C30)*SQRT(ABS(B30-C30)/$E$3)</f>
        <v>-5.4411010740691171E-2</v>
      </c>
      <c r="E30" s="10">
        <v>0</v>
      </c>
      <c r="F30" s="11">
        <f>20/1000</f>
        <v>0.02</v>
      </c>
      <c r="G30" s="3"/>
      <c r="H30" s="1"/>
    </row>
    <row r="31" spans="1:8">
      <c r="A31" s="9">
        <v>20</v>
      </c>
      <c r="B31" s="10">
        <f>B30+(3600/$E$4)*(E30-D30-F30)</f>
        <v>35.931583299310248</v>
      </c>
      <c r="C31" s="10">
        <f>C30+(3600/$E$5)*D30</f>
        <v>35.482208350344862</v>
      </c>
      <c r="D31" s="10">
        <f>SIGN(B31-C31)*SQRT(ABS(B31-C31)/$E$3)</f>
        <v>5.511912573055102E-2</v>
      </c>
      <c r="E31" s="10">
        <v>0</v>
      </c>
      <c r="F31" s="11">
        <f t="shared" ref="F31:F35" si="3">20/1000</f>
        <v>0.02</v>
      </c>
      <c r="G31" s="3"/>
      <c r="H31" s="1"/>
    </row>
    <row r="32" spans="1:8">
      <c r="A32" s="9">
        <v>21</v>
      </c>
      <c r="B32" s="10">
        <f>B31+(3600/$E$4)*(E31-D31-F31)</f>
        <v>34.849867888790314</v>
      </c>
      <c r="C32" s="10">
        <f>C31+(3600/$E$5)*D31</f>
        <v>35.879066055604831</v>
      </c>
      <c r="D32" s="10">
        <f>SIGN(B32-C32)*SQRT(ABS(B32-C32)/$E$3)</f>
        <v>-8.3415622130728145E-2</v>
      </c>
      <c r="E32" s="10">
        <v>0</v>
      </c>
      <c r="F32" s="11">
        <f t="shared" si="3"/>
        <v>0.02</v>
      </c>
      <c r="G32" s="3"/>
      <c r="H32" s="1"/>
    </row>
    <row r="33" spans="1:6">
      <c r="A33" s="9">
        <v>22</v>
      </c>
      <c r="B33" s="10">
        <f>B32+(3600/$E$4)*(E32-D32-F32)</f>
        <v>35.7630528474728</v>
      </c>
      <c r="C33" s="10">
        <f>C32+(3600/$E$5)*D32</f>
        <v>35.278473576263586</v>
      </c>
      <c r="D33" s="10">
        <f>SIGN(B33-C33)*SQRT(ABS(B33-C33)/$E$3)</f>
        <v>5.7237453989539853E-2</v>
      </c>
      <c r="E33" s="10">
        <v>0.12</v>
      </c>
      <c r="F33" s="10">
        <f t="shared" si="3"/>
        <v>0.02</v>
      </c>
    </row>
    <row r="34" spans="1:6">
      <c r="A34" s="9">
        <v>23</v>
      </c>
      <c r="B34" s="10">
        <f>B33+(3600/$E$4)*(E33-D33-F33)</f>
        <v>36.378833510023426</v>
      </c>
      <c r="C34" s="10">
        <f>C33+(3600/$E$5)*D33</f>
        <v>35.690583244988275</v>
      </c>
      <c r="D34" s="10">
        <f>SIGN(B34-C34)*SQRT(ABS(B34-C34)/$E$3)</f>
        <v>6.8213618009704977E-2</v>
      </c>
      <c r="E34" s="10">
        <v>0.12</v>
      </c>
      <c r="F34" s="10">
        <f t="shared" si="3"/>
        <v>0.02</v>
      </c>
    </row>
    <row r="35" spans="1:6">
      <c r="A35" s="9">
        <v>24</v>
      </c>
      <c r="B35" s="10">
        <f>B34+(3600/$E$4)*(E34-D34-F34)</f>
        <v>36.836557410683675</v>
      </c>
      <c r="C35" s="10">
        <f>C34+(3600/$E$5)*D34</f>
        <v>36.181721294658153</v>
      </c>
      <c r="D35" s="10">
        <f>SIGN(B35-C35)*SQRT(ABS(B35-C35)/$E$3)</f>
        <v>6.6537151299102787E-2</v>
      </c>
      <c r="E35" s="10">
        <v>0.12</v>
      </c>
      <c r="F35" s="10">
        <f t="shared" si="3"/>
        <v>0.02</v>
      </c>
    </row>
  </sheetData>
  <mergeCells count="1">
    <mergeCell ref="A8:F8"/>
  </mergeCells>
  <pageMargins left="1" right="0.25" top="0.25" bottom="0.2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Aca</cp:lastModifiedBy>
  <cp:lastPrinted>2009-03-04T11:45:04Z</cp:lastPrinted>
  <dcterms:created xsi:type="dcterms:W3CDTF">2009-03-04T10:53:47Z</dcterms:created>
  <dcterms:modified xsi:type="dcterms:W3CDTF">2009-03-04T11:45:19Z</dcterms:modified>
</cp:coreProperties>
</file>